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er\Desktop\"/>
    </mc:Choice>
  </mc:AlternateContent>
  <xr:revisionPtr revIDLastSave="0" documentId="10_ncr:8100000_{10009427-C7DC-4509-BC04-3D0B009E50E3}" xr6:coauthVersionLast="34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Plan1" sheetId="2" r:id="rId1"/>
    <sheet name="Planilha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9" i="2"/>
  <c r="G14" i="2"/>
  <c r="G13" i="2"/>
  <c r="G12" i="2"/>
  <c r="G11" i="2"/>
  <c r="G10" i="2"/>
  <c r="G9" i="2"/>
  <c r="J8" i="2"/>
  <c r="G14" i="1"/>
  <c r="G15" i="1"/>
  <c r="G16" i="1"/>
  <c r="G17" i="1"/>
  <c r="H3" i="2" l="1"/>
  <c r="B4" i="2"/>
  <c r="B8" i="2"/>
  <c r="A8" i="2"/>
  <c r="K8" i="2"/>
  <c r="K9" i="2" s="1"/>
  <c r="D5" i="1"/>
  <c r="D6" i="1" s="1"/>
  <c r="G13" i="1"/>
  <c r="G12" i="1"/>
  <c r="J11" i="1"/>
  <c r="J12" i="1" s="1"/>
  <c r="A10" i="2" l="1"/>
  <c r="B12" i="2"/>
  <c r="B9" i="2"/>
  <c r="A14" i="2"/>
  <c r="A9" i="2"/>
  <c r="B11" i="2"/>
  <c r="A11" i="2"/>
  <c r="B13" i="2"/>
  <c r="C14" i="2"/>
  <c r="A12" i="2"/>
  <c r="B14" i="2"/>
  <c r="A13" i="2"/>
  <c r="B10" i="2"/>
  <c r="C10" i="2"/>
  <c r="C8" i="2"/>
  <c r="C11" i="2"/>
  <c r="C13" i="2"/>
  <c r="C12" i="2"/>
  <c r="C9" i="2"/>
  <c r="K10" i="2"/>
  <c r="D10" i="1"/>
  <c r="J13" i="1"/>
  <c r="J14" i="1" s="1"/>
  <c r="J15" i="1" s="1"/>
  <c r="J16" i="1" s="1"/>
  <c r="D13" i="1"/>
  <c r="D11" i="1"/>
  <c r="C15" i="2" l="1"/>
  <c r="C17" i="2" s="1"/>
  <c r="B15" i="2" l="1"/>
</calcChain>
</file>

<file path=xl/sharedStrings.xml><?xml version="1.0" encoding="utf-8"?>
<sst xmlns="http://schemas.openxmlformats.org/spreadsheetml/2006/main" count="36" uniqueCount="34">
  <si>
    <t>Reforma previdência MG</t>
  </si>
  <si>
    <t>Valor a pagar de previdência</t>
  </si>
  <si>
    <t>Alíquota efetiva</t>
  </si>
  <si>
    <t>Salário atual</t>
  </si>
  <si>
    <t>Desconto previdência</t>
  </si>
  <si>
    <t xml:space="preserve"> Tabela progressiva alíquotas proposta  </t>
  </si>
  <si>
    <t>Salário para aposentadoria</t>
  </si>
  <si>
    <t>&lt;= digite aqui</t>
  </si>
  <si>
    <t>Diferença previdência</t>
  </si>
  <si>
    <t>% do salário para aposentadoria</t>
  </si>
  <si>
    <t>Situação atual</t>
  </si>
  <si>
    <t>Conforme proposta do Zema para a Reforma</t>
  </si>
  <si>
    <t>&lt;= valor será menor que o salário quando uma parte dele não será recebido durante a aposentadoria</t>
  </si>
  <si>
    <t>Diferença entre o que é pago hoje e o que será pago a título de previdência após a reforma proposta pelo governo Zema</t>
  </si>
  <si>
    <t>Alíquota única de 11%</t>
  </si>
  <si>
    <t>Previdência atual</t>
  </si>
  <si>
    <t>Salário previdência</t>
  </si>
  <si>
    <t>Faixa</t>
  </si>
  <si>
    <t>Alíquota</t>
  </si>
  <si>
    <t>Valor</t>
  </si>
  <si>
    <t>Alíquota efetiva e TOTAL</t>
  </si>
  <si>
    <t>Base de cálculo previdência</t>
  </si>
  <si>
    <t>&lt;=Coloque o valor da sua previdência</t>
  </si>
  <si>
    <t>Até R$1.500,00</t>
  </si>
  <si>
    <t>De R$ 1.500,01 até R$ 2.500,00</t>
  </si>
  <si>
    <t>De R$ 2.500,01 até R$ 3.500,00</t>
  </si>
  <si>
    <t>Acima de R$ 6.101,07</t>
  </si>
  <si>
    <t>De R$ 4.500,01 até R$ 5.500,00</t>
  </si>
  <si>
    <t>De R$ 3.500,01 até R$ 4.500,00</t>
  </si>
  <si>
    <t>De R$ 5.500,01 até R$ 6.101,06</t>
  </si>
  <si>
    <t>Diferença entre regra anterior e regra nova</t>
  </si>
  <si>
    <t>Calculadora Nova Previdência do Zema</t>
  </si>
  <si>
    <t>Elaboração: SINFAZFISCO-MG</t>
  </si>
  <si>
    <t>Tabela Nova Previdência do Zema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</si>
</sst>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_-&quot;R$&quot;* #,##0.00_-;\-&quot;R$&quot;* #,##0.00_-;_-&quot;R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0" fontId="0" fillId="0" borderId="1" xfId="2" applyNumberFormat="1" applyFont="1" applyBorder="1"/>
    <xf numFmtId="165" fontId="0" fillId="2" borderId="1" xfId="1" applyFont="1" applyFill="1" applyBorder="1"/>
    <xf numFmtId="165" fontId="0" fillId="3" borderId="1" xfId="1" applyFont="1" applyFill="1" applyBorder="1"/>
    <xf numFmtId="0" fontId="0" fillId="3" borderId="0" xfId="0" quotePrefix="1" applyFill="1"/>
    <xf numFmtId="0" fontId="0" fillId="0" borderId="1" xfId="0" applyBorder="1" applyAlignment="1">
      <alignment horizontal="left"/>
    </xf>
    <xf numFmtId="0" fontId="5" fillId="0" borderId="0" xfId="0" applyFont="1"/>
    <xf numFmtId="164" fontId="0" fillId="0" borderId="0" xfId="0" applyNumberFormat="1" applyFill="1" applyBorder="1"/>
    <xf numFmtId="10" fontId="0" fillId="0" borderId="0" xfId="0" applyNumberFormat="1" applyFill="1" applyBorder="1"/>
    <xf numFmtId="165" fontId="0" fillId="6" borderId="1" xfId="0" applyNumberFormat="1" applyFill="1" applyBorder="1"/>
    <xf numFmtId="164" fontId="0" fillId="6" borderId="1" xfId="0" applyNumberFormat="1" applyFill="1" applyBorder="1"/>
    <xf numFmtId="10" fontId="0" fillId="6" borderId="1" xfId="0" applyNumberFormat="1" applyFill="1" applyBorder="1"/>
    <xf numFmtId="10" fontId="0" fillId="5" borderId="1" xfId="2" applyNumberFormat="1" applyFont="1" applyFill="1" applyBorder="1"/>
    <xf numFmtId="165" fontId="6" fillId="5" borderId="1" xfId="0" applyNumberFormat="1" applyFont="1" applyFill="1" applyBorder="1"/>
    <xf numFmtId="0" fontId="0" fillId="0" borderId="1" xfId="0" applyBorder="1"/>
    <xf numFmtId="10" fontId="0" fillId="0" borderId="1" xfId="0" applyNumberFormat="1" applyBorder="1"/>
    <xf numFmtId="165" fontId="0" fillId="0" borderId="1" xfId="1" applyFont="1" applyBorder="1"/>
    <xf numFmtId="0" fontId="0" fillId="4" borderId="1" xfId="0" applyFill="1" applyBorder="1"/>
    <xf numFmtId="165" fontId="0" fillId="4" borderId="1" xfId="1" applyFont="1" applyFill="1" applyBorder="1"/>
    <xf numFmtId="0" fontId="0" fillId="7" borderId="1" xfId="0" applyFill="1" applyBorder="1"/>
    <xf numFmtId="44" fontId="4" fillId="5" borderId="1" xfId="0" applyNumberFormat="1" applyFont="1" applyFill="1" applyBorder="1"/>
    <xf numFmtId="44" fontId="0" fillId="0" borderId="0" xfId="0" applyNumberFormat="1"/>
    <xf numFmtId="44" fontId="0" fillId="7" borderId="1" xfId="0" applyNumberFormat="1" applyFill="1" applyBorder="1"/>
    <xf numFmtId="0" fontId="0" fillId="8" borderId="1" xfId="0" applyFill="1" applyBorder="1"/>
    <xf numFmtId="10" fontId="0" fillId="8" borderId="1" xfId="2" applyNumberFormat="1" applyFont="1" applyFill="1" applyBorder="1"/>
    <xf numFmtId="165" fontId="0" fillId="8" borderId="1" xfId="1" applyFont="1" applyFill="1" applyBorder="1"/>
    <xf numFmtId="0" fontId="5" fillId="0" borderId="0" xfId="0" applyFont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165" fontId="0" fillId="3" borderId="3" xfId="1" applyFont="1" applyFill="1" applyBorder="1" applyAlignment="1">
      <alignment horizontal="left"/>
    </xf>
    <xf numFmtId="165" fontId="0" fillId="3" borderId="5" xfId="1" applyFont="1" applyFill="1" applyBorder="1" applyAlignment="1">
      <alignment horizontal="left"/>
    </xf>
    <xf numFmtId="165" fontId="0" fillId="3" borderId="4" xfId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2" xfId="0" quotePrefix="1" applyBorder="1" applyAlignment="1">
      <alignment horizontal="left" wrapText="1"/>
    </xf>
    <xf numFmtId="0" fontId="0" fillId="0" borderId="0" xfId="0" quotePrefix="1" applyBorder="1" applyAlignment="1">
      <alignment horizontal="left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1478280</xdr:colOff>
      <xdr:row>21</xdr:row>
      <xdr:rowOff>106680</xdr:rowOff>
    </xdr:from>
    <xdr:to>
      <xdr:col>2</xdr:col>
      <xdr:colOff>85520</xdr:colOff>
      <xdr:row>27</xdr:row>
      <xdr:rowOff>155549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21BE938-1068-4341-ADCC-9760D2F0D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" y="3992880"/>
          <a:ext cx="1472360" cy="1146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showGridLines="0" tabSelected="1" workbookViewId="0">
      <selection activeCell="E20" sqref="E20"/>
    </sheetView>
  </sheetViews>
  <sheetFormatPr defaultColWidth="8.6640625" defaultRowHeight="14.4" x14ac:dyDescent="0.3"/>
  <cols>
    <col min="1" max="1" width="28.5546875" customWidth="1"/>
    <col min="2" max="3" width="13.21875" bestFit="1" customWidth="1"/>
    <col min="5" max="5" width="12.109375" customWidth="1"/>
    <col min="6" max="6" width="14" hidden="1" customWidth="1"/>
    <col min="7" max="7" width="18.21875" hidden="1" customWidth="1"/>
    <col min="8" max="8" width="13.21875" hidden="1" customWidth="1"/>
    <col min="9" max="9" width="9.21875" hidden="1" customWidth="1"/>
    <col min="10" max="10" width="11.77734375" hidden="1" customWidth="1"/>
    <col min="11" max="11" width="10.21875" hidden="1" customWidth="1"/>
    <col min="12" max="12" width="8.6640625" hidden="1" customWidth="1"/>
  </cols>
  <sheetData>
    <row r="1" spans="1:11" ht="18" x14ac:dyDescent="0.35">
      <c r="A1" s="26" t="s">
        <v>31</v>
      </c>
      <c r="B1" s="26"/>
      <c r="C1" s="26"/>
      <c r="D1" s="26"/>
      <c r="E1" s="26"/>
    </row>
    <row r="3" spans="1:11" x14ac:dyDescent="0.3">
      <c r="A3" s="17" t="s">
        <v>15</v>
      </c>
      <c r="B3" s="18">
        <v>1500</v>
      </c>
      <c r="C3" s="31" t="s">
        <v>22</v>
      </c>
      <c r="D3" s="32"/>
      <c r="E3" s="32"/>
      <c r="G3" t="s">
        <v>16</v>
      </c>
      <c r="H3" s="21">
        <f>B3/0.11</f>
        <v>13636.363636363636</v>
      </c>
    </row>
    <row r="4" spans="1:11" x14ac:dyDescent="0.3">
      <c r="A4" s="19" t="s">
        <v>21</v>
      </c>
      <c r="B4" s="22">
        <f>B3/0.11</f>
        <v>13636.363636363636</v>
      </c>
    </row>
    <row r="6" spans="1:11" x14ac:dyDescent="0.3">
      <c r="A6" s="28" t="s">
        <v>33</v>
      </c>
      <c r="B6" s="28"/>
      <c r="C6" s="28"/>
    </row>
    <row r="7" spans="1:11" x14ac:dyDescent="0.3">
      <c r="A7" s="14" t="s">
        <v>17</v>
      </c>
      <c r="B7" s="14" t="s">
        <v>18</v>
      </c>
      <c r="C7" s="14" t="s">
        <v>19</v>
      </c>
      <c r="G7" s="27" t="s">
        <v>5</v>
      </c>
      <c r="H7" s="27"/>
      <c r="I7" s="27"/>
      <c r="J7" s="27"/>
    </row>
    <row r="8" spans="1:11" x14ac:dyDescent="0.3">
      <c r="A8" s="5" t="str">
        <f>F8</f>
        <v>Até R$1.500,00</v>
      </c>
      <c r="B8" s="15">
        <f>I8</f>
        <v>0.11</v>
      </c>
      <c r="C8" s="16">
        <f>IF(H3&gt;H8,K8,H3*I8)</f>
        <v>165</v>
      </c>
      <c r="F8" t="s">
        <v>23</v>
      </c>
      <c r="G8" s="9">
        <v>0</v>
      </c>
      <c r="H8" s="10">
        <v>1500</v>
      </c>
      <c r="I8" s="11">
        <v>0.11</v>
      </c>
      <c r="J8" s="10">
        <f>H8*I8</f>
        <v>165</v>
      </c>
      <c r="K8" s="10">
        <f>H8*I8</f>
        <v>165</v>
      </c>
    </row>
    <row r="9" spans="1:11" x14ac:dyDescent="0.3">
      <c r="A9" s="5" t="str">
        <f>IF($H$3&gt;H8,F9,"-")</f>
        <v>De R$ 1.500,01 até R$ 2.500,00</v>
      </c>
      <c r="B9" s="1">
        <f>IF($H$3&gt;H8,I9,"-")</f>
        <v>0.12</v>
      </c>
      <c r="C9" s="16">
        <f>IF($H$3&gt;H8,IF($H$3&gt;H9,J9,($H$3-H8)*I9),"0")</f>
        <v>119.9988</v>
      </c>
      <c r="F9" t="s">
        <v>24</v>
      </c>
      <c r="G9" s="10">
        <f>H8+0.01</f>
        <v>1500.01</v>
      </c>
      <c r="H9" s="10">
        <v>2500</v>
      </c>
      <c r="I9" s="11">
        <v>0.12</v>
      </c>
      <c r="J9" s="10">
        <f>(H9-G9)*I9</f>
        <v>119.9988</v>
      </c>
      <c r="K9" s="10">
        <f>K8+(H9-G9)*I9</f>
        <v>284.99880000000002</v>
      </c>
    </row>
    <row r="10" spans="1:11" x14ac:dyDescent="0.3">
      <c r="A10" s="5" t="str">
        <f t="shared" ref="A10:A14" si="0">IF($H$3&gt;H9,F10,"-")</f>
        <v>De R$ 2.500,01 até R$ 3.500,00</v>
      </c>
      <c r="B10" s="1">
        <f t="shared" ref="B10:B14" si="1">IF($H$3&gt;H9,I10,"-")</f>
        <v>0.13</v>
      </c>
      <c r="C10" s="16">
        <f t="shared" ref="C10:C13" si="2">IF($H$3&gt;H9,IF($H$3&gt;H10,J10,($H$3-H9)*I10),"0")</f>
        <v>129.99869999999999</v>
      </c>
      <c r="F10" t="s">
        <v>25</v>
      </c>
      <c r="G10" s="10">
        <f t="shared" ref="G10:G14" si="3">H9+0.01</f>
        <v>2500.0100000000002</v>
      </c>
      <c r="H10" s="10">
        <v>3500</v>
      </c>
      <c r="I10" s="11">
        <v>0.13</v>
      </c>
      <c r="J10" s="10">
        <f t="shared" ref="J10:J13" si="4">(H10-G10)*I10</f>
        <v>129.99869999999999</v>
      </c>
      <c r="K10" s="10">
        <f>K9+(H10-G10)*I10</f>
        <v>414.9975</v>
      </c>
    </row>
    <row r="11" spans="1:11" x14ac:dyDescent="0.3">
      <c r="A11" s="5" t="str">
        <f t="shared" si="0"/>
        <v>De R$ 3.500,01 até R$ 4.500,00</v>
      </c>
      <c r="B11" s="1">
        <f t="shared" si="1"/>
        <v>0.14000000000000001</v>
      </c>
      <c r="C11" s="16">
        <f t="shared" si="2"/>
        <v>139.99859999999998</v>
      </c>
      <c r="F11" t="s">
        <v>28</v>
      </c>
      <c r="G11" s="10">
        <f t="shared" si="3"/>
        <v>3500.01</v>
      </c>
      <c r="H11" s="10">
        <v>4500</v>
      </c>
      <c r="I11" s="11">
        <v>0.14000000000000001</v>
      </c>
      <c r="J11" s="10">
        <f t="shared" si="4"/>
        <v>139.99859999999998</v>
      </c>
      <c r="K11" s="10"/>
    </row>
    <row r="12" spans="1:11" x14ac:dyDescent="0.3">
      <c r="A12" s="5" t="str">
        <f t="shared" si="0"/>
        <v>De R$ 4.500,01 até R$ 5.500,00</v>
      </c>
      <c r="B12" s="1">
        <f t="shared" si="1"/>
        <v>0.15</v>
      </c>
      <c r="C12" s="16">
        <f t="shared" si="2"/>
        <v>149.99849999999995</v>
      </c>
      <c r="F12" t="s">
        <v>27</v>
      </c>
      <c r="G12" s="10">
        <f t="shared" si="3"/>
        <v>4500.01</v>
      </c>
      <c r="H12" s="10">
        <v>5500</v>
      </c>
      <c r="I12" s="11">
        <v>0.15</v>
      </c>
      <c r="J12" s="10">
        <f t="shared" si="4"/>
        <v>149.99849999999995</v>
      </c>
    </row>
    <row r="13" spans="1:11" x14ac:dyDescent="0.3">
      <c r="A13" s="5" t="str">
        <f t="shared" si="0"/>
        <v>De R$ 5.500,01 até R$ 6.101,06</v>
      </c>
      <c r="B13" s="1">
        <f t="shared" si="1"/>
        <v>0.155</v>
      </c>
      <c r="C13" s="16">
        <f t="shared" si="2"/>
        <v>93.162750000000031</v>
      </c>
      <c r="F13" t="s">
        <v>29</v>
      </c>
      <c r="G13" s="10">
        <f t="shared" si="3"/>
        <v>5500.01</v>
      </c>
      <c r="H13" s="10">
        <v>6101.06</v>
      </c>
      <c r="I13" s="11">
        <v>0.155</v>
      </c>
      <c r="J13" s="10">
        <f t="shared" si="4"/>
        <v>93.162750000000031</v>
      </c>
    </row>
    <row r="14" spans="1:11" x14ac:dyDescent="0.3">
      <c r="A14" s="5" t="str">
        <f t="shared" si="0"/>
        <v>Acima de R$ 6.101,07</v>
      </c>
      <c r="B14" s="1">
        <f t="shared" si="1"/>
        <v>0.16</v>
      </c>
      <c r="C14" s="16">
        <f>(IF(H3&lt;G14,"-",(H3-H13)*I14))</f>
        <v>1205.6485818181818</v>
      </c>
      <c r="F14" t="s">
        <v>26</v>
      </c>
      <c r="G14" s="10">
        <f t="shared" si="3"/>
        <v>6101.0700000000006</v>
      </c>
      <c r="H14" s="10"/>
      <c r="I14" s="11">
        <v>0.16</v>
      </c>
      <c r="J14" s="10"/>
    </row>
    <row r="15" spans="1:11" x14ac:dyDescent="0.3">
      <c r="A15" s="23" t="s">
        <v>20</v>
      </c>
      <c r="B15" s="24">
        <f>C15/H3</f>
        <v>0.14694576833333334</v>
      </c>
      <c r="C15" s="25">
        <f>SUM(C8:C14)</f>
        <v>2003.8059318181818</v>
      </c>
    </row>
    <row r="17" spans="1:3" x14ac:dyDescent="0.3">
      <c r="A17" s="29" t="s">
        <v>30</v>
      </c>
      <c r="B17" s="30"/>
      <c r="C17" s="20">
        <f>B3-C15</f>
        <v>-503.80593181818176</v>
      </c>
    </row>
    <row r="19" spans="1:3" x14ac:dyDescent="0.3">
      <c r="A19" t="s">
        <v>32</v>
      </c>
    </row>
  </sheetData>
  <mergeCells count="5">
    <mergeCell ref="A1:E1"/>
    <mergeCell ref="G7:J7"/>
    <mergeCell ref="A6:C6"/>
    <mergeCell ref="A17:B17"/>
    <mergeCell ref="C3:E3"/>
  </mergeCells>
  <phoneticPr fontId="7" type="noConversion"/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D23" sqref="D23"/>
    </sheetView>
  </sheetViews>
  <sheetFormatPr defaultRowHeight="14.4" x14ac:dyDescent="0.3"/>
  <cols>
    <col min="1" max="1" width="10.77734375" customWidth="1"/>
    <col min="3" max="3" width="9.77734375" customWidth="1"/>
    <col min="4" max="4" width="12.109375" bestFit="1" customWidth="1"/>
    <col min="5" max="5" width="11.77734375" bestFit="1" customWidth="1"/>
    <col min="6" max="6" width="3.6640625" customWidth="1"/>
    <col min="7" max="7" width="12.109375" bestFit="1" customWidth="1"/>
    <col min="8" max="8" width="11.21875" bestFit="1" customWidth="1"/>
    <col min="10" max="10" width="10.21875" bestFit="1" customWidth="1"/>
  </cols>
  <sheetData>
    <row r="1" spans="1:10" ht="23.4" x14ac:dyDescent="0.4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8" x14ac:dyDescent="0.35">
      <c r="A2" s="6" t="s">
        <v>10</v>
      </c>
    </row>
    <row r="3" spans="1:10" x14ac:dyDescent="0.3">
      <c r="A3" s="38" t="s">
        <v>3</v>
      </c>
      <c r="B3" s="38"/>
      <c r="C3" s="38"/>
      <c r="D3" s="3">
        <v>0</v>
      </c>
      <c r="E3" s="4" t="s">
        <v>7</v>
      </c>
      <c r="G3" s="34" t="s">
        <v>14</v>
      </c>
      <c r="H3" s="35"/>
    </row>
    <row r="4" spans="1:10" x14ac:dyDescent="0.3">
      <c r="A4" s="39" t="s">
        <v>4</v>
      </c>
      <c r="B4" s="40"/>
      <c r="C4" s="41"/>
      <c r="D4" s="3">
        <v>0</v>
      </c>
      <c r="E4" s="4" t="s">
        <v>7</v>
      </c>
    </row>
    <row r="5" spans="1:10" ht="15" customHeight="1" x14ac:dyDescent="0.3">
      <c r="A5" s="42" t="s">
        <v>6</v>
      </c>
      <c r="B5" s="43"/>
      <c r="C5" s="44"/>
      <c r="D5" s="3">
        <f>D4/0.11</f>
        <v>0</v>
      </c>
      <c r="E5" s="47" t="s">
        <v>12</v>
      </c>
      <c r="F5" s="48"/>
      <c r="G5" s="48"/>
      <c r="H5" s="48"/>
      <c r="I5" s="48"/>
      <c r="J5" s="48"/>
    </row>
    <row r="6" spans="1:10" x14ac:dyDescent="0.3">
      <c r="A6" s="42" t="s">
        <v>9</v>
      </c>
      <c r="B6" s="43"/>
      <c r="C6" s="44"/>
      <c r="D6" s="3" t="e">
        <f>D3/D5</f>
        <v>#DIV/0!</v>
      </c>
      <c r="E6" s="47"/>
      <c r="F6" s="48"/>
      <c r="G6" s="48"/>
      <c r="H6" s="48"/>
      <c r="I6" s="48"/>
      <c r="J6" s="48"/>
    </row>
    <row r="8" spans="1:10" x14ac:dyDescent="0.3">
      <c r="G8" s="7"/>
      <c r="H8" s="7"/>
      <c r="I8" s="8"/>
      <c r="J8" s="7"/>
    </row>
    <row r="9" spans="1:10" ht="18" x14ac:dyDescent="0.35">
      <c r="A9" s="6" t="s">
        <v>11</v>
      </c>
      <c r="G9" s="7"/>
      <c r="H9" s="7"/>
      <c r="I9" s="8"/>
      <c r="J9" s="7"/>
    </row>
    <row r="10" spans="1:10" x14ac:dyDescent="0.3">
      <c r="A10" s="45" t="s">
        <v>1</v>
      </c>
      <c r="B10" s="45"/>
      <c r="C10" s="45"/>
      <c r="D10" s="2">
        <f>IF(D5&lt;G12,D5*I11,IF(D5&lt;G13,J11+(D5-H11)*I12,IF(D5&lt;#REF!,J12+(D5-H12)*I13,J13+(D5-H13)*#REF!)))</f>
        <v>0</v>
      </c>
      <c r="G10" s="27" t="s">
        <v>5</v>
      </c>
      <c r="H10" s="27"/>
      <c r="I10" s="27"/>
      <c r="J10" s="27"/>
    </row>
    <row r="11" spans="1:10" x14ac:dyDescent="0.3">
      <c r="A11" s="46" t="s">
        <v>2</v>
      </c>
      <c r="B11" s="46"/>
      <c r="C11" s="46"/>
      <c r="D11" s="12" t="e">
        <f>D10/D5</f>
        <v>#DIV/0!</v>
      </c>
      <c r="G11" s="9">
        <v>0</v>
      </c>
      <c r="H11" s="10">
        <v>1500</v>
      </c>
      <c r="I11" s="11">
        <v>0.11</v>
      </c>
      <c r="J11" s="10">
        <f>H11*I11</f>
        <v>165</v>
      </c>
    </row>
    <row r="12" spans="1:10" x14ac:dyDescent="0.3">
      <c r="G12" s="10">
        <f>H11+0.01</f>
        <v>1500.01</v>
      </c>
      <c r="H12" s="10">
        <v>2500</v>
      </c>
      <c r="I12" s="11">
        <v>0.12</v>
      </c>
      <c r="J12" s="10">
        <f>J11+(H12-G12)*I12</f>
        <v>284.99880000000002</v>
      </c>
    </row>
    <row r="13" spans="1:10" ht="15.6" x14ac:dyDescent="0.3">
      <c r="A13" s="36" t="s">
        <v>8</v>
      </c>
      <c r="B13" s="36"/>
      <c r="C13" s="36"/>
      <c r="D13" s="13">
        <f>D4-D10</f>
        <v>0</v>
      </c>
      <c r="G13" s="10">
        <f t="shared" ref="G13" si="0">H12+0.01</f>
        <v>2500.0100000000002</v>
      </c>
      <c r="H13" s="10">
        <v>3500</v>
      </c>
      <c r="I13" s="11">
        <v>0.13</v>
      </c>
      <c r="J13" s="10">
        <f t="shared" ref="J13" si="1">J12+(H13-G13)*I13</f>
        <v>414.9975</v>
      </c>
    </row>
    <row r="14" spans="1:10" x14ac:dyDescent="0.3">
      <c r="A14" s="33" t="s">
        <v>13</v>
      </c>
      <c r="B14" s="33"/>
      <c r="C14" s="33"/>
      <c r="D14" s="33"/>
      <c r="G14" s="10">
        <f t="shared" ref="G14:G17" si="2">H13+0.01</f>
        <v>3500.01</v>
      </c>
      <c r="H14" s="10">
        <v>4500</v>
      </c>
      <c r="I14" s="11">
        <v>0.14000000000000001</v>
      </c>
      <c r="J14" s="10">
        <f t="shared" ref="J14:J16" si="3">J13+(H14-G14)*I14</f>
        <v>554.99609999999996</v>
      </c>
    </row>
    <row r="15" spans="1:10" x14ac:dyDescent="0.3">
      <c r="A15" s="33"/>
      <c r="B15" s="33"/>
      <c r="C15" s="33"/>
      <c r="D15" s="33"/>
      <c r="G15" s="10">
        <f t="shared" si="2"/>
        <v>4500.01</v>
      </c>
      <c r="H15" s="10">
        <v>5500</v>
      </c>
      <c r="I15" s="11">
        <v>0.15</v>
      </c>
      <c r="J15" s="10">
        <f t="shared" si="3"/>
        <v>704.99459999999988</v>
      </c>
    </row>
    <row r="16" spans="1:10" x14ac:dyDescent="0.3">
      <c r="A16" s="33"/>
      <c r="B16" s="33"/>
      <c r="C16" s="33"/>
      <c r="D16" s="33"/>
      <c r="G16" s="10">
        <f t="shared" si="2"/>
        <v>5500.01</v>
      </c>
      <c r="H16" s="10">
        <v>6101.06</v>
      </c>
      <c r="I16" s="11">
        <v>0.155</v>
      </c>
      <c r="J16" s="10">
        <f t="shared" si="3"/>
        <v>798.15734999999995</v>
      </c>
    </row>
    <row r="17" spans="7:10" x14ac:dyDescent="0.3">
      <c r="G17" s="10">
        <f t="shared" si="2"/>
        <v>6101.0700000000006</v>
      </c>
      <c r="H17" s="10"/>
      <c r="I17" s="11">
        <v>0.16</v>
      </c>
      <c r="J17" s="10"/>
    </row>
  </sheetData>
  <mergeCells count="12">
    <mergeCell ref="A14:D16"/>
    <mergeCell ref="G3:H3"/>
    <mergeCell ref="A13:C13"/>
    <mergeCell ref="A1:J1"/>
    <mergeCell ref="G10:J10"/>
    <mergeCell ref="A3:C3"/>
    <mergeCell ref="A4:C4"/>
    <mergeCell ref="A5:C5"/>
    <mergeCell ref="A10:C10"/>
    <mergeCell ref="A11:C11"/>
    <mergeCell ref="A6:C6"/>
    <mergeCell ref="E5:J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Anderson Alves</cp:lastModifiedBy>
  <dcterms:created xsi:type="dcterms:W3CDTF">2020-06-19T18:27:18Z</dcterms:created>
  <dcterms:modified xsi:type="dcterms:W3CDTF">2020-09-04T20:38:13Z</dcterms:modified>
</cp:coreProperties>
</file>